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bdumuminov\Desktop\электрокары\пресс релиз\узб\"/>
    </mc:Choice>
  </mc:AlternateContent>
  <xr:revisionPtr revIDLastSave="0" documentId="13_ncr:1_{CAFB2529-AB91-4F21-AA19-BFE632F26E3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missiya kalkulyatori" sheetId="2" r:id="rId1"/>
    <sheet name="Data" sheetId="1" state="hidden" r:id="rId2"/>
  </sheets>
  <definedNames>
    <definedName name="Cartype">Data!$C$3:$D$3</definedName>
    <definedName name="Electrocar">Data!$C$4:$C$17</definedName>
    <definedName name="Petrolcar">Data!$D$4:$D$16</definedName>
    <definedName name="tblelectro5">Data!$J$3:$K$17</definedName>
    <definedName name="tblelectrocar3">Data!$B$4:$C$17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2" l="1"/>
  <c r="K8" i="2" l="1"/>
  <c r="H6" i="2" s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4" i="1"/>
  <c r="H7" i="2"/>
  <c r="J21" i="1"/>
  <c r="K4" i="2"/>
  <c r="D6" i="2" s="1"/>
  <c r="H8" i="2" l="1"/>
  <c r="G11" i="2"/>
  <c r="H9" i="2" l="1"/>
  <c r="D8" i="2"/>
  <c r="G12" i="2" s="1"/>
  <c r="D9" i="2" l="1"/>
  <c r="G13" i="2" s="1"/>
</calcChain>
</file>

<file path=xl/sharedStrings.xml><?xml version="1.0" encoding="utf-8"?>
<sst xmlns="http://schemas.openxmlformats.org/spreadsheetml/2006/main" count="73" uniqueCount="48">
  <si>
    <t>CHEVROLET LABO</t>
  </si>
  <si>
    <t>CHEVROLET DAMAS</t>
  </si>
  <si>
    <t>CHEVROLET SPARK</t>
  </si>
  <si>
    <t>CHEVROLET NEXIA</t>
  </si>
  <si>
    <t>CHEVROLET COBALT</t>
  </si>
  <si>
    <t>CHEVROLET LACETTI</t>
  </si>
  <si>
    <t>CHEVROLET MALIBU</t>
  </si>
  <si>
    <t>CHEVROLET TRACKER</t>
  </si>
  <si>
    <t>CHEVROLET EQUINOX</t>
  </si>
  <si>
    <t>CHEVROLET TRAVERSE</t>
  </si>
  <si>
    <t>CHEVROLET TRAILBLAZER</t>
  </si>
  <si>
    <t>CHEVROLET TAHOE</t>
  </si>
  <si>
    <t>Electrocar</t>
  </si>
  <si>
    <t>Petrolcar</t>
  </si>
  <si>
    <t>Other</t>
  </si>
  <si>
    <t>City fuel consumption liter per 100 km</t>
  </si>
  <si>
    <t>Tesla Model 3</t>
  </si>
  <si>
    <t>Electricity consumption
 (Wh/km)</t>
  </si>
  <si>
    <t>Hyundai IONIQ Electric</t>
  </si>
  <si>
    <t>Mini Cooper SE</t>
  </si>
  <si>
    <t>Hyundai Kona Electric 64 kWh</t>
  </si>
  <si>
    <t>BMW i3 120 Ah</t>
  </si>
  <si>
    <t>Fiat 500e Cabrio</t>
  </si>
  <si>
    <t>Tesla Model S Long Range</t>
  </si>
  <si>
    <t>Volkswagen ID.3 Pro</t>
  </si>
  <si>
    <t>Mercedes EQS 350</t>
  </si>
  <si>
    <t>Honda e Advance</t>
  </si>
  <si>
    <t>Kia e-Soul 64 kWh</t>
  </si>
  <si>
    <t>Audi Q4 Sportback e-tron 35</t>
  </si>
  <si>
    <t>Toyota bZ4X AWD</t>
  </si>
  <si>
    <t>petrol consumption per 100 km (liter)</t>
  </si>
  <si>
    <t>electricity consumption per 100 km (kWt-h)</t>
  </si>
  <si>
    <t>Electricity consumption
 (kWt-h/100 km)</t>
  </si>
  <si>
    <t>Type</t>
  </si>
  <si>
    <t>Avtomobilingiz CO2 emissiyasini hisoblang!</t>
  </si>
  <si>
    <t>Benzinda harakatlanuvchi avtomobil</t>
  </si>
  <si>
    <t>Elektr energiyasida harakatlanuvchi avtomobil</t>
  </si>
  <si>
    <t>Kunlik o'rtacha masofa (km)</t>
  </si>
  <si>
    <t>Kunlik yoqilg'i sarfi (litr)</t>
  </si>
  <si>
    <t>Kunlik CO2 emissiyasi (kg)</t>
  </si>
  <si>
    <t>Yillik CO2 emissiyasi (kg)</t>
  </si>
  <si>
    <t>Emissiya zararini qoplash uchun talab etiladigan yirik daraxtlar soni</t>
  </si>
  <si>
    <t>Elektr sarfi (kWt-s)</t>
  </si>
  <si>
    <t>Avtomobil rusumi</t>
  </si>
  <si>
    <t>Kunlik CO2 emissiyasida farq (kg)</t>
  </si>
  <si>
    <t>Yillik CO2 emissiyasida farq (kg)</t>
  </si>
  <si>
    <t>Emissiya zararini qoplash uchun talab etiladigan yirik daraxtlar sonida farq</t>
  </si>
  <si>
    <t>Boshqa turdagi rusum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</si>
</sst>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\ _₽_-;\-* #,##0\ _₽_-;_-* &quot;-&quot;??\ _₽_-;_-@_-"/>
    <numFmt numFmtId="166" formatCode="_-* #,##0.0_-;\-* #,##0.0_-;_-* &quot;-&quot;??_-;_-@_-"/>
    <numFmt numFmtId="167" formatCode="_-* #,##0.0\ _₽_-;\-* #,##0.0\ _₽_-;_-* &quot;-&quot;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11"/>
      <color theme="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4" tint="-0.499984740745262"/>
      <name val="Arial"/>
      <family val="2"/>
      <charset val="204"/>
    </font>
    <font>
      <b/>
      <sz val="14"/>
      <color theme="9" tint="-0.499984740745262"/>
      <name val="Arial"/>
      <family val="2"/>
      <charset val="204"/>
    </font>
    <font>
      <b/>
      <sz val="18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lightTrellis">
        <bgColor theme="9" tint="-0.499984740745262"/>
      </patternFill>
    </fill>
    <fill>
      <patternFill patternType="solid">
        <fgColor theme="9" tint="-0.249977111117893"/>
        <bgColor indexed="64"/>
      </patternFill>
    </fill>
    <fill>
      <patternFill patternType="lightTrellis">
        <bgColor theme="4" tint="-0.249977111117893"/>
      </patternFill>
    </fill>
    <fill>
      <patternFill patternType="solid">
        <fgColor theme="9" tint="-0.499984740745262"/>
        <bgColor indexed="64"/>
      </patternFill>
    </fill>
    <fill>
      <patternFill patternType="lightTrellis">
        <bgColor theme="7" tint="-0.49998474074526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Font="1"/>
    <xf numFmtId="166" fontId="5" fillId="0" borderId="1" xfId="1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6" fontId="5" fillId="0" borderId="1" xfId="1" applyNumberFormat="1" applyFont="1" applyBorder="1"/>
    <xf numFmtId="165" fontId="5" fillId="0" borderId="1" xfId="0" applyNumberFormat="1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4" fillId="0" borderId="1" xfId="0" applyFont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wrapText="1"/>
    </xf>
    <xf numFmtId="167" fontId="7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wrapText="1"/>
    </xf>
    <xf numFmtId="0" fontId="6" fillId="7" borderId="6" xfId="0" applyFont="1" applyFill="1" applyBorder="1"/>
    <xf numFmtId="0" fontId="6" fillId="7" borderId="2" xfId="0" applyFont="1" applyFill="1" applyBorder="1"/>
    <xf numFmtId="0" fontId="0" fillId="8" borderId="0" xfId="0" applyFill="1" applyBorder="1"/>
    <xf numFmtId="0" fontId="4" fillId="8" borderId="0" xfId="0" applyFont="1" applyFill="1" applyBorder="1"/>
    <xf numFmtId="166" fontId="5" fillId="8" borderId="0" xfId="1" applyNumberFormat="1" applyFont="1" applyFill="1" applyBorder="1"/>
    <xf numFmtId="165" fontId="5" fillId="8" borderId="0" xfId="0" applyNumberFormat="1" applyFont="1" applyFill="1" applyBorder="1"/>
    <xf numFmtId="0" fontId="0" fillId="8" borderId="0" xfId="0" applyFill="1"/>
    <xf numFmtId="0" fontId="4" fillId="8" borderId="0" xfId="0" applyFont="1" applyFill="1"/>
    <xf numFmtId="0" fontId="2" fillId="8" borderId="1" xfId="0" applyFont="1" applyFill="1" applyBorder="1"/>
    <xf numFmtId="0" fontId="0" fillId="8" borderId="1" xfId="0" applyFill="1" applyBorder="1"/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32"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04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1368135</xdr:colOff>
      <xdr:row>4</xdr:row>
      <xdr:rowOff>77933</xdr:rowOff>
    </xdr:from>
    <xdr:to>
      <xdr:col>11</xdr:col>
      <xdr:colOff>60614</xdr:colOff>
      <xdr:row>4</xdr:row>
      <xdr:rowOff>562842</xdr:rowOff>
    </xdr:to>
    <xdr:sp macro="" textlink="">
      <xdr:nvSpPr>
        <xdr:cNvPr id="2" name="Выноска: изогнутая линия без границы 1">
          <a:extLst>
            <a:ext uri="{FF2B5EF4-FFF2-40B4-BE49-F238E27FC236}">
              <a16:creationId xmlns:a16="http://schemas.microsoft.com/office/drawing/2014/main" id="{17C9DC28-23E4-4EDC-BD49-C5D0787E552B}"/>
            </a:ext>
          </a:extLst>
        </xdr:cNvPr>
        <xdr:cNvSpPr/>
      </xdr:nvSpPr>
      <xdr:spPr>
        <a:xfrm>
          <a:off x="11542567" y="1160319"/>
          <a:ext cx="1394115" cy="484909"/>
        </a:xfrm>
        <a:prstGeom prst="callout2">
          <a:avLst>
            <a:gd name="adj1" fmla="val 34821"/>
            <a:gd name="adj2" fmla="val -2743"/>
            <a:gd name="adj3" fmla="val 18750"/>
            <a:gd name="adj4" fmla="val -16667"/>
            <a:gd name="adj5" fmla="val -10582"/>
            <a:gd name="adj6" fmla="val -22546"/>
          </a:avLst>
        </a:prstGeom>
        <a:solidFill>
          <a:schemeClr val="accent6">
            <a:lumMod val="50000"/>
          </a:schemeClr>
        </a:solidFill>
        <a:ln>
          <a:solidFill>
            <a:schemeClr val="accent6">
              <a:lumMod val="50000"/>
            </a:schemeClr>
          </a:solidFill>
        </a:ln>
        <a:effectLst>
          <a:glow rad="63500">
            <a:schemeClr val="accent6">
              <a:lumMod val="50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Kunlik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o'rtacha bosib o'tadigan masofangiz</a:t>
          </a:r>
          <a:endParaRPr lang="ru-RU">
            <a:effectLst/>
          </a:endParaRPr>
        </a:p>
      </xdr:txBody>
    </xdr:sp>
    <xdr:clientData/>
  </xdr:twoCellAnchor>
  <xdr:twoCellAnchor>
    <xdr:from>
      <xdr:col>0</xdr:col>
      <xdr:colOff>242454</xdr:colOff>
      <xdr:row>4</xdr:row>
      <xdr:rowOff>51954</xdr:rowOff>
    </xdr:from>
    <xdr:to>
      <xdr:col>2</xdr:col>
      <xdr:colOff>1402773</xdr:colOff>
      <xdr:row>4</xdr:row>
      <xdr:rowOff>891886</xdr:rowOff>
    </xdr:to>
    <xdr:sp macro="" textlink="">
      <xdr:nvSpPr>
        <xdr:cNvPr id="3" name="Выноска: изогнутая линия без границы 2">
          <a:extLst>
            <a:ext uri="{FF2B5EF4-FFF2-40B4-BE49-F238E27FC236}">
              <a16:creationId xmlns:a16="http://schemas.microsoft.com/office/drawing/2014/main" id="{C82A0B19-F823-49AF-8635-754396DF8AF0}"/>
            </a:ext>
          </a:extLst>
        </xdr:cNvPr>
        <xdr:cNvSpPr/>
      </xdr:nvSpPr>
      <xdr:spPr>
        <a:xfrm>
          <a:off x="242454" y="1298863"/>
          <a:ext cx="1991592" cy="839932"/>
        </a:xfrm>
        <a:prstGeom prst="callout2">
          <a:avLst>
            <a:gd name="adj1" fmla="val 42154"/>
            <a:gd name="adj2" fmla="val 101667"/>
            <a:gd name="adj3" fmla="val 39825"/>
            <a:gd name="adj4" fmla="val 146377"/>
            <a:gd name="adj5" fmla="val -7755"/>
            <a:gd name="adj6" fmla="val 153789"/>
          </a:avLst>
        </a:prstGeom>
        <a:solidFill>
          <a:schemeClr val="accent2">
            <a:lumMod val="75000"/>
          </a:schemeClr>
        </a:solidFill>
        <a:ln>
          <a:solidFill>
            <a:schemeClr val="accent2">
              <a:lumMod val="75000"/>
            </a:schemeClr>
          </a:solidFill>
        </a:ln>
        <a:effectLst>
          <a:glow rad="63500">
            <a:schemeClr val="accent2">
              <a:lumMod val="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Tugmani bosing va avtomobilingiz rusumini tanlang </a:t>
          </a:r>
          <a:endParaRPr lang="ru-RU" sz="1600" b="1"/>
        </a:p>
      </xdr:txBody>
    </xdr:sp>
    <xdr:clientData/>
  </xdr:twoCellAnchor>
  <xdr:twoCellAnchor>
    <xdr:from>
      <xdr:col>3</xdr:col>
      <xdr:colOff>1278081</xdr:colOff>
      <xdr:row>4</xdr:row>
      <xdr:rowOff>91786</xdr:rowOff>
    </xdr:from>
    <xdr:to>
      <xdr:col>4</xdr:col>
      <xdr:colOff>710045</xdr:colOff>
      <xdr:row>4</xdr:row>
      <xdr:rowOff>562842</xdr:rowOff>
    </xdr:to>
    <xdr:sp macro="" textlink="">
      <xdr:nvSpPr>
        <xdr:cNvPr id="4" name="Выноска: изогнутая линия без границы 3">
          <a:extLst>
            <a:ext uri="{FF2B5EF4-FFF2-40B4-BE49-F238E27FC236}">
              <a16:creationId xmlns:a16="http://schemas.microsoft.com/office/drawing/2014/main" id="{9CB9B71D-6C7D-4960-A54D-04CC07165B55}"/>
            </a:ext>
          </a:extLst>
        </xdr:cNvPr>
        <xdr:cNvSpPr/>
      </xdr:nvSpPr>
      <xdr:spPr>
        <a:xfrm>
          <a:off x="4499263" y="1174172"/>
          <a:ext cx="1406237" cy="471056"/>
        </a:xfrm>
        <a:prstGeom prst="callout2">
          <a:avLst>
            <a:gd name="adj1" fmla="val 35294"/>
            <a:gd name="adj2" fmla="val -2254"/>
            <a:gd name="adj3" fmla="val 18750"/>
            <a:gd name="adj4" fmla="val -16667"/>
            <a:gd name="adj5" fmla="val -17024"/>
            <a:gd name="adj6" fmla="val -24334"/>
          </a:avLst>
        </a:prstGeom>
        <a:effectLst>
          <a:glow rad="63500">
            <a:schemeClr val="accent5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Kunlik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o'rtacha bosib o'tadigan masofangiz</a:t>
          </a:r>
          <a:endParaRPr lang="ru-RU">
            <a:effectLst/>
          </a:endParaRPr>
        </a:p>
      </xdr:txBody>
    </xdr:sp>
    <xdr:clientData/>
  </xdr:twoCellAnchor>
  <xdr:twoCellAnchor>
    <xdr:from>
      <xdr:col>4</xdr:col>
      <xdr:colOff>1962150</xdr:colOff>
      <xdr:row>4</xdr:row>
      <xdr:rowOff>39832</xdr:rowOff>
    </xdr:from>
    <xdr:to>
      <xdr:col>6</xdr:col>
      <xdr:colOff>1373332</xdr:colOff>
      <xdr:row>4</xdr:row>
      <xdr:rowOff>879764</xdr:rowOff>
    </xdr:to>
    <xdr:sp macro="" textlink="">
      <xdr:nvSpPr>
        <xdr:cNvPr id="7" name="Выноска: изогнутая линия без границы 6">
          <a:extLst>
            <a:ext uri="{FF2B5EF4-FFF2-40B4-BE49-F238E27FC236}">
              <a16:creationId xmlns:a16="http://schemas.microsoft.com/office/drawing/2014/main" id="{7C9AF65D-86DD-4F8E-81AD-DBB2E4053DAE}"/>
            </a:ext>
          </a:extLst>
        </xdr:cNvPr>
        <xdr:cNvSpPr/>
      </xdr:nvSpPr>
      <xdr:spPr>
        <a:xfrm>
          <a:off x="7339445" y="1286741"/>
          <a:ext cx="1991592" cy="839932"/>
        </a:xfrm>
        <a:prstGeom prst="callout2">
          <a:avLst>
            <a:gd name="adj1" fmla="val 42154"/>
            <a:gd name="adj2" fmla="val 101667"/>
            <a:gd name="adj3" fmla="val 39825"/>
            <a:gd name="adj4" fmla="val 146377"/>
            <a:gd name="adj5" fmla="val -7755"/>
            <a:gd name="adj6" fmla="val 150746"/>
          </a:avLst>
        </a:prstGeom>
        <a:solidFill>
          <a:schemeClr val="accent2">
            <a:lumMod val="75000"/>
          </a:schemeClr>
        </a:solidFill>
        <a:ln>
          <a:solidFill>
            <a:schemeClr val="accent2">
              <a:lumMod val="75000"/>
            </a:schemeClr>
          </a:solidFill>
        </a:ln>
        <a:effectLst>
          <a:glow rad="63500">
            <a:schemeClr val="accent2">
              <a:lumMod val="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Tugmani bosing va avtomobilingiz rusumini tanlang </a:t>
          </a:r>
          <a:endParaRPr lang="ru-RU" sz="1600" b="1"/>
        </a:p>
      </xdr:txBody>
    </xdr:sp>
    <xdr:clientData/>
  </xdr:twoCellAnchor>
  <xdr:twoCellAnchor>
    <xdr:from>
      <xdr:col>0</xdr:col>
      <xdr:colOff>813955</xdr:colOff>
      <xdr:row>0</xdr:row>
      <xdr:rowOff>8659</xdr:rowOff>
    </xdr:from>
    <xdr:to>
      <xdr:col>8</xdr:col>
      <xdr:colOff>0</xdr:colOff>
      <xdr:row>1</xdr:row>
      <xdr:rowOff>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9EBD5B3A-3B43-4B33-B42A-BCDF7E23D536}"/>
            </a:ext>
          </a:extLst>
        </xdr:cNvPr>
        <xdr:cNvSpPr/>
      </xdr:nvSpPr>
      <xdr:spPr>
        <a:xfrm>
          <a:off x="813955" y="8659"/>
          <a:ext cx="11715750" cy="502227"/>
        </a:xfrm>
        <a:prstGeom prst="rect">
          <a:avLst/>
        </a:prstGeom>
        <a:solidFill>
          <a:schemeClr val="accent6">
            <a:lumMod val="50000"/>
          </a:schemeClr>
        </a:solidFill>
        <a:ln>
          <a:solidFill>
            <a:schemeClr val="accent6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Avtomobilingiz CO2 emissiyasini hisoblang!</a:t>
          </a:r>
          <a:endParaRPr lang="ru-RU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5" displayName="Таблица5" ref="B3:D4" totalsRowShown="0" headerRowDxfId="31" dataDxfId="30">
  <autoFilter ref="B3:D4" xr:uid="{00000000-0009-0000-0100-000005000000}"/>
  <tableColumns count="3">
    <tableColumn id="1" xr3:uid="{00000000-0010-0000-0000-000001000000}" name="Type" dataDxfId="29"/>
    <tableColumn id="2" xr3:uid="{00000000-0010-0000-0000-000002000000}" name="Avtomobil rusumi" dataDxfId="28"/>
    <tableColumn id="3" xr3:uid="{00000000-0010-0000-0000-000003000000}" name="Kunlik o'rtacha masofa (km)" dataDxfId="2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E00D38-CB92-47B5-A4B7-3F4E021C691E}" name="Таблица52" displayName="Таблица52" ref="F3:H4" totalsRowShown="0" headerRowDxfId="26" dataDxfId="25">
  <autoFilter ref="F3:H4" xr:uid="{6163C833-C617-4B56-A2EB-9E59B6C0EB54}"/>
  <tableColumns count="3">
    <tableColumn id="1" xr3:uid="{293E097E-9604-4FDE-A816-01714CA60191}" name="Type" dataDxfId="24"/>
    <tableColumn id="2" xr3:uid="{994D9534-17E2-41BE-8977-BA5798C2936E}" name="Avtomobil rusumi" dataDxfId="23"/>
    <tableColumn id="3" xr3:uid="{A4E3DBE2-BC13-4FFC-A795-BF492DFB7478}" name="Kunlik o'rtacha masofa (km)" dataDxfId="2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blElectrocar" displayName="tblElectrocar" ref="C3:C17" totalsRowShown="0" headerRowDxfId="21">
  <autoFilter ref="C3:C17" xr:uid="{00000000-0009-0000-0100-000003000000}"/>
  <tableColumns count="1">
    <tableColumn id="1" xr3:uid="{00000000-0010-0000-0100-000001000000}" name="Electrocar" dataDxfId="2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blPetrolcar" displayName="tblPetrolcar" ref="D3:E16" totalsRowShown="0" headerRowDxfId="19" headerRowBorderDxfId="18" tableBorderDxfId="17" totalsRowBorderDxfId="16">
  <autoFilter ref="D3:E16" xr:uid="{00000000-0009-0000-0100-000004000000}"/>
  <tableColumns count="2">
    <tableColumn id="1" xr3:uid="{00000000-0010-0000-0200-000001000000}" name="Petrolcar" dataDxfId="15"/>
    <tableColumn id="2" xr3:uid="{00000000-0010-0000-0200-000002000000}" name="City fuel consumption liter per 100 km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blelectrocar2" displayName="tblelectrocar2" ref="B3:B17" totalsRowShown="0" headerRowDxfId="13" dataDxfId="11" headerRowBorderDxfId="12" tableBorderDxfId="10" totalsRowBorderDxfId="9">
  <autoFilter ref="B3:B17" xr:uid="{00000000-0009-0000-0100-000006000000}"/>
  <tableColumns count="1">
    <tableColumn id="1" xr3:uid="{00000000-0010-0000-0300-000001000000}" name="Electricity consumption_x000a_ (Wh/km)" dataDxf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Electrocar8" displayName="tblElectrocar8" ref="J3:J17" totalsRowShown="0" headerRowDxfId="7">
  <autoFilter ref="J3:J17" xr:uid="{00000000-0009-0000-0100-000007000000}"/>
  <tableColumns count="1">
    <tableColumn id="1" xr3:uid="{00000000-0010-0000-0400-000001000000}" name="Electrocar" dataDxfId="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blelectrocar210" displayName="tblelectrocar210" ref="K3:K17" totalsRowShown="0" headerRowDxfId="5" dataDxfId="3" headerRowBorderDxfId="4" tableBorderDxfId="2" totalsRowBorderDxfId="1">
  <autoFilter ref="K3:K17" xr:uid="{00000000-0009-0000-0100-000009000000}"/>
  <tableColumns count="1">
    <tableColumn id="1" xr3:uid="{00000000-0010-0000-0500-000001000000}" name="Electricity consumption_x000a_ (kWt-h/100 km)" dataDxfId="0">
      <calculatedColumnFormula>Data!$B4/1000*100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5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12.42578125" customWidth="1"/>
    <col min="2" max="2" width="10.5703125" hidden="1" customWidth="1"/>
    <col min="3" max="3" width="35.85546875" customWidth="1"/>
    <col min="4" max="4" width="32.28515625" customWidth="1"/>
    <col min="5" max="5" width="38.7109375" customWidth="1"/>
    <col min="6" max="6" width="3" hidden="1" customWidth="1"/>
    <col min="7" max="7" width="36" customWidth="1"/>
    <col min="8" max="8" width="32.5703125" customWidth="1"/>
    <col min="9" max="9" width="4.7109375" style="33" customWidth="1"/>
    <col min="10" max="10" width="5" style="33" customWidth="1"/>
    <col min="11" max="11" width="19.140625" style="33" hidden="1" customWidth="1"/>
    <col min="12" max="40" width="9.140625" style="33"/>
  </cols>
  <sheetData>
    <row r="1" spans="1:11" ht="40.5" customHeight="1" x14ac:dyDescent="0.25">
      <c r="A1" s="33"/>
      <c r="C1" s="41" t="s">
        <v>34</v>
      </c>
      <c r="D1" s="41"/>
      <c r="E1" s="41"/>
      <c r="F1" s="41"/>
      <c r="G1" s="41"/>
      <c r="H1" s="41"/>
    </row>
    <row r="2" spans="1:11" ht="27.75" customHeight="1" x14ac:dyDescent="0.25">
      <c r="A2" s="33"/>
      <c r="C2" s="39" t="s">
        <v>35</v>
      </c>
      <c r="D2" s="39"/>
      <c r="E2" s="29"/>
      <c r="G2" s="40" t="s">
        <v>36</v>
      </c>
      <c r="H2" s="40"/>
    </row>
    <row r="3" spans="1:11" x14ac:dyDescent="0.25">
      <c r="A3" s="33"/>
      <c r="B3" s="15" t="s">
        <v>33</v>
      </c>
      <c r="C3" s="37" t="s">
        <v>43</v>
      </c>
      <c r="D3" s="37" t="s">
        <v>37</v>
      </c>
      <c r="E3" s="30"/>
      <c r="F3" s="15" t="s">
        <v>33</v>
      </c>
      <c r="G3" s="38" t="s">
        <v>43</v>
      </c>
      <c r="H3" s="38" t="s">
        <v>37</v>
      </c>
      <c r="K3" s="35" t="s">
        <v>30</v>
      </c>
    </row>
    <row r="4" spans="1:11" x14ac:dyDescent="0.25">
      <c r="A4" s="33"/>
      <c r="B4" s="15" t="s">
        <v>13</v>
      </c>
      <c r="C4" s="22"/>
      <c r="D4" s="22"/>
      <c r="E4" s="30"/>
      <c r="F4" s="15" t="s">
        <v>12</v>
      </c>
      <c r="G4" s="22"/>
      <c r="H4" s="22"/>
      <c r="K4" s="36" t="e">
        <f>VLOOKUP('Emissiya kalkulyatori'!$C4,Data!$D$4:$E$16,2,FALSE)</f>
        <v>#N/A</v>
      </c>
    </row>
    <row r="5" spans="1:11" ht="75.75" customHeight="1" x14ac:dyDescent="0.25">
      <c r="A5" s="33"/>
      <c r="C5" s="42"/>
      <c r="D5" s="42"/>
      <c r="E5" s="30"/>
      <c r="F5" s="15"/>
      <c r="G5" s="42"/>
      <c r="H5" s="42"/>
      <c r="K5" s="29"/>
    </row>
    <row r="6" spans="1:11" ht="21.75" customHeight="1" x14ac:dyDescent="0.25">
      <c r="A6" s="33"/>
      <c r="C6" s="23" t="s">
        <v>38</v>
      </c>
      <c r="D6" s="18" t="str">
        <f>IFERROR('Emissiya kalkulyatori'!$D$4:$D$4*K4/100,"")</f>
        <v/>
      </c>
      <c r="E6" s="31"/>
      <c r="F6" s="15"/>
      <c r="G6" s="20" t="s">
        <v>42</v>
      </c>
      <c r="H6" s="16" t="str">
        <f>IFERROR('Emissiya kalkulyatori'!$H$4:$H$4*K8/100,"")</f>
        <v/>
      </c>
    </row>
    <row r="7" spans="1:11" ht="19.5" customHeight="1" x14ac:dyDescent="0.25">
      <c r="A7" s="33"/>
      <c r="C7" s="23" t="s">
        <v>39</v>
      </c>
      <c r="D7" s="18" t="str">
        <f>IFERROR('Emissiya kalkulyatori'!$D$4:$D$4*K4/100*2.31,"")</f>
        <v/>
      </c>
      <c r="E7" s="31"/>
      <c r="F7" s="15"/>
      <c r="G7" s="20" t="s">
        <v>39</v>
      </c>
      <c r="H7" s="16" t="str">
        <f>IFERROR(H6*0.532,"")</f>
        <v/>
      </c>
      <c r="K7" s="35" t="s">
        <v>31</v>
      </c>
    </row>
    <row r="8" spans="1:11" ht="22.5" customHeight="1" x14ac:dyDescent="0.25">
      <c r="A8" s="33"/>
      <c r="C8" s="23" t="s">
        <v>40</v>
      </c>
      <c r="D8" s="18" t="str">
        <f>IFERROR(D7*365,"")</f>
        <v/>
      </c>
      <c r="E8" s="31"/>
      <c r="F8" s="15"/>
      <c r="G8" s="20" t="s">
        <v>40</v>
      </c>
      <c r="H8" s="16" t="str">
        <f>IFERROR(H7*365,"")</f>
        <v/>
      </c>
      <c r="K8" s="36" t="e">
        <f>VLOOKUP('Emissiya kalkulyatori'!$G$4:$G$4,tblelectro5,2,FALSE)</f>
        <v>#N/A</v>
      </c>
    </row>
    <row r="9" spans="1:11" ht="38.25" customHeight="1" x14ac:dyDescent="0.25">
      <c r="A9" s="33"/>
      <c r="C9" s="24" t="s">
        <v>41</v>
      </c>
      <c r="D9" s="19" t="str">
        <f>IFERROR(D8/25,"")</f>
        <v/>
      </c>
      <c r="E9" s="32"/>
      <c r="F9" s="15"/>
      <c r="G9" s="21" t="s">
        <v>41</v>
      </c>
      <c r="H9" s="17" t="str">
        <f>IFERROR(H8/25,"")</f>
        <v/>
      </c>
    </row>
    <row r="10" spans="1:11" s="33" customFormat="1" ht="28.5" customHeight="1" x14ac:dyDescent="0.25">
      <c r="C10" s="34"/>
      <c r="D10" s="34"/>
      <c r="E10" s="30"/>
      <c r="F10" s="34"/>
      <c r="G10" s="34"/>
    </row>
    <row r="11" spans="1:11" ht="20.25" customHeight="1" x14ac:dyDescent="0.25">
      <c r="A11" s="33"/>
      <c r="C11" s="29"/>
      <c r="D11" s="29"/>
      <c r="E11" s="27" t="s">
        <v>44</v>
      </c>
      <c r="F11" s="22"/>
      <c r="G11" s="25" t="str">
        <f>IFERROR(D7-H7,"")</f>
        <v/>
      </c>
      <c r="H11" s="33"/>
    </row>
    <row r="12" spans="1:11" ht="20.25" customHeight="1" x14ac:dyDescent="0.25">
      <c r="A12" s="33"/>
      <c r="C12" s="29"/>
      <c r="D12" s="29"/>
      <c r="E12" s="28" t="s">
        <v>45</v>
      </c>
      <c r="F12" s="22"/>
      <c r="G12" s="25" t="str">
        <f>IFERROR(D8-H8,"")</f>
        <v/>
      </c>
      <c r="H12" s="33"/>
    </row>
    <row r="13" spans="1:11" ht="40.5" customHeight="1" x14ac:dyDescent="0.25">
      <c r="A13" s="33"/>
      <c r="C13" s="33"/>
      <c r="D13" s="33"/>
      <c r="E13" s="26" t="s">
        <v>46</v>
      </c>
      <c r="F13" s="22"/>
      <c r="G13" s="25" t="str">
        <f>IFERROR(D9-H9,"")</f>
        <v/>
      </c>
      <c r="H13" s="33"/>
    </row>
    <row r="14" spans="1:11" s="33" customFormat="1" x14ac:dyDescent="0.25">
      <c r="F14" s="34"/>
      <c r="G14" s="34"/>
    </row>
    <row r="15" spans="1:11" s="33" customFormat="1" x14ac:dyDescent="0.25">
      <c r="F15" s="34"/>
      <c r="G15" s="34"/>
    </row>
    <row r="16" spans="1:11" s="33" customFormat="1" x14ac:dyDescent="0.25">
      <c r="C16" s="34"/>
      <c r="D16" s="34"/>
      <c r="E16" s="34"/>
      <c r="F16" s="34"/>
    </row>
    <row r="17" spans="3:4" s="33" customFormat="1" x14ac:dyDescent="0.25">
      <c r="C17" s="29"/>
      <c r="D17" s="29"/>
    </row>
    <row r="18" spans="3:4" s="33" customFormat="1" x14ac:dyDescent="0.25">
      <c r="C18" s="29"/>
      <c r="D18" s="29"/>
    </row>
    <row r="19" spans="3:4" s="33" customFormat="1" x14ac:dyDescent="0.25">
      <c r="C19" s="29"/>
      <c r="D19" s="29"/>
    </row>
    <row r="20" spans="3:4" s="33" customFormat="1" x14ac:dyDescent="0.25">
      <c r="C20" s="29"/>
      <c r="D20" s="29"/>
    </row>
    <row r="21" spans="3:4" s="33" customFormat="1" x14ac:dyDescent="0.25"/>
    <row r="22" spans="3:4" s="33" customFormat="1" x14ac:dyDescent="0.25"/>
    <row r="23" spans="3:4" s="33" customFormat="1" x14ac:dyDescent="0.25"/>
    <row r="24" spans="3:4" s="33" customFormat="1" x14ac:dyDescent="0.25"/>
    <row r="25" spans="3:4" s="33" customFormat="1" x14ac:dyDescent="0.25"/>
    <row r="26" spans="3:4" s="33" customFormat="1" x14ac:dyDescent="0.25"/>
    <row r="27" spans="3:4" s="33" customFormat="1" x14ac:dyDescent="0.25"/>
    <row r="28" spans="3:4" s="33" customFormat="1" x14ac:dyDescent="0.25"/>
    <row r="29" spans="3:4" s="33" customFormat="1" x14ac:dyDescent="0.25"/>
    <row r="30" spans="3:4" s="33" customFormat="1" x14ac:dyDescent="0.25"/>
    <row r="31" spans="3:4" s="33" customFormat="1" x14ac:dyDescent="0.25"/>
    <row r="32" spans="3:4" s="33" customFormat="1" x14ac:dyDescent="0.25"/>
    <row r="33" spans="4:5" s="33" customFormat="1" x14ac:dyDescent="0.25"/>
    <row r="34" spans="4:5" s="33" customFormat="1" x14ac:dyDescent="0.25">
      <c r="D34" s="29"/>
      <c r="E34" s="29"/>
    </row>
    <row r="35" spans="4:5" s="33" customFormat="1" x14ac:dyDescent="0.25">
      <c r="D35" s="29"/>
      <c r="E35" s="29"/>
    </row>
    <row r="36" spans="4:5" s="33" customFormat="1" x14ac:dyDescent="0.25">
      <c r="D36" s="29"/>
      <c r="E36" s="29"/>
    </row>
    <row r="37" spans="4:5" s="33" customFormat="1" x14ac:dyDescent="0.25">
      <c r="D37" s="29"/>
      <c r="E37" s="29"/>
    </row>
    <row r="38" spans="4:5" s="33" customFormat="1" x14ac:dyDescent="0.25">
      <c r="D38" s="29"/>
      <c r="E38" s="29"/>
    </row>
    <row r="39" spans="4:5" s="33" customFormat="1" x14ac:dyDescent="0.25"/>
    <row r="40" spans="4:5" s="33" customFormat="1" x14ac:dyDescent="0.25"/>
    <row r="41" spans="4:5" s="33" customFormat="1" x14ac:dyDescent="0.25"/>
    <row r="42" spans="4:5" s="33" customFormat="1" x14ac:dyDescent="0.25"/>
    <row r="43" spans="4:5" s="33" customFormat="1" x14ac:dyDescent="0.25"/>
    <row r="44" spans="4:5" s="33" customFormat="1" x14ac:dyDescent="0.25"/>
    <row r="45" spans="4:5" s="33" customFormat="1" x14ac:dyDescent="0.25"/>
    <row r="46" spans="4:5" s="33" customFormat="1" x14ac:dyDescent="0.25"/>
    <row r="47" spans="4:5" s="33" customFormat="1" x14ac:dyDescent="0.25"/>
    <row r="48" spans="4:5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  <row r="73" s="33" customFormat="1" x14ac:dyDescent="0.25"/>
    <row r="74" s="33" customFormat="1" x14ac:dyDescent="0.25"/>
    <row r="75" s="33" customFormat="1" x14ac:dyDescent="0.25"/>
    <row r="76" s="33" customFormat="1" x14ac:dyDescent="0.25"/>
    <row r="77" s="33" customFormat="1" x14ac:dyDescent="0.25"/>
    <row r="78" s="33" customFormat="1" x14ac:dyDescent="0.25"/>
    <row r="79" s="33" customFormat="1" x14ac:dyDescent="0.25"/>
    <row r="80" s="33" customFormat="1" x14ac:dyDescent="0.25"/>
    <row r="81" s="33" customFormat="1" x14ac:dyDescent="0.25"/>
    <row r="82" s="33" customFormat="1" x14ac:dyDescent="0.25"/>
    <row r="83" s="33" customFormat="1" x14ac:dyDescent="0.25"/>
    <row r="84" s="33" customFormat="1" x14ac:dyDescent="0.25"/>
    <row r="85" s="33" customFormat="1" x14ac:dyDescent="0.25"/>
    <row r="86" s="33" customFormat="1" x14ac:dyDescent="0.25"/>
    <row r="87" s="33" customFormat="1" x14ac:dyDescent="0.25"/>
    <row r="88" s="33" customFormat="1" x14ac:dyDescent="0.25"/>
    <row r="89" s="33" customFormat="1" x14ac:dyDescent="0.25"/>
    <row r="90" s="33" customFormat="1" x14ac:dyDescent="0.25"/>
    <row r="91" s="33" customFormat="1" x14ac:dyDescent="0.25"/>
    <row r="92" s="33" customFormat="1" x14ac:dyDescent="0.25"/>
    <row r="93" s="33" customFormat="1" x14ac:dyDescent="0.25"/>
    <row r="94" s="33" customFormat="1" x14ac:dyDescent="0.25"/>
    <row r="95" s="33" customFormat="1" x14ac:dyDescent="0.25"/>
    <row r="96" s="33" customFormat="1" x14ac:dyDescent="0.25"/>
    <row r="97" s="33" customFormat="1" x14ac:dyDescent="0.25"/>
    <row r="98" s="33" customFormat="1" x14ac:dyDescent="0.25"/>
    <row r="99" s="33" customFormat="1" x14ac:dyDescent="0.25"/>
    <row r="100" s="33" customFormat="1" x14ac:dyDescent="0.25"/>
    <row r="101" s="33" customFormat="1" x14ac:dyDescent="0.25"/>
    <row r="102" s="33" customFormat="1" x14ac:dyDescent="0.25"/>
    <row r="103" s="33" customFormat="1" x14ac:dyDescent="0.25"/>
    <row r="104" s="33" customFormat="1" x14ac:dyDescent="0.25"/>
    <row r="105" s="33" customFormat="1" x14ac:dyDescent="0.25"/>
    <row r="106" s="33" customFormat="1" x14ac:dyDescent="0.25"/>
    <row r="107" s="33" customFormat="1" x14ac:dyDescent="0.25"/>
    <row r="108" s="33" customFormat="1" x14ac:dyDescent="0.25"/>
    <row r="109" s="33" customFormat="1" x14ac:dyDescent="0.25"/>
    <row r="110" s="33" customFormat="1" x14ac:dyDescent="0.25"/>
    <row r="111" s="33" customFormat="1" x14ac:dyDescent="0.25"/>
    <row r="112" s="33" customFormat="1" x14ac:dyDescent="0.25"/>
    <row r="113" s="33" customFormat="1" x14ac:dyDescent="0.25"/>
    <row r="114" s="33" customFormat="1" x14ac:dyDescent="0.25"/>
    <row r="115" s="33" customFormat="1" x14ac:dyDescent="0.25"/>
    <row r="116" s="33" customFormat="1" x14ac:dyDescent="0.25"/>
    <row r="117" s="33" customFormat="1" x14ac:dyDescent="0.25"/>
    <row r="118" s="33" customFormat="1" x14ac:dyDescent="0.25"/>
    <row r="119" s="33" customFormat="1" x14ac:dyDescent="0.25"/>
    <row r="120" s="33" customFormat="1" x14ac:dyDescent="0.25"/>
    <row r="121" s="33" customFormat="1" x14ac:dyDescent="0.25"/>
    <row r="122" s="33" customFormat="1" x14ac:dyDescent="0.25"/>
    <row r="123" s="33" customFormat="1" x14ac:dyDescent="0.25"/>
    <row r="124" s="33" customFormat="1" x14ac:dyDescent="0.25"/>
    <row r="125" s="33" customFormat="1" x14ac:dyDescent="0.25"/>
    <row r="126" s="33" customFormat="1" x14ac:dyDescent="0.25"/>
    <row r="127" s="33" customFormat="1" x14ac:dyDescent="0.25"/>
    <row r="128" s="33" customFormat="1" x14ac:dyDescent="0.25"/>
    <row r="129" s="33" customFormat="1" x14ac:dyDescent="0.25"/>
    <row r="130" s="33" customFormat="1" x14ac:dyDescent="0.25"/>
    <row r="131" s="33" customFormat="1" x14ac:dyDescent="0.25"/>
    <row r="132" s="33" customFormat="1" x14ac:dyDescent="0.25"/>
    <row r="133" s="33" customFormat="1" x14ac:dyDescent="0.25"/>
    <row r="134" s="33" customFormat="1" x14ac:dyDescent="0.25"/>
    <row r="135" s="33" customFormat="1" x14ac:dyDescent="0.25"/>
    <row r="136" s="33" customFormat="1" x14ac:dyDescent="0.25"/>
    <row r="137" s="33" customFormat="1" x14ac:dyDescent="0.25"/>
    <row r="138" s="33" customFormat="1" x14ac:dyDescent="0.25"/>
    <row r="139" s="33" customFormat="1" x14ac:dyDescent="0.25"/>
    <row r="140" s="33" customFormat="1" x14ac:dyDescent="0.25"/>
    <row r="141" s="33" customFormat="1" x14ac:dyDescent="0.25"/>
    <row r="142" s="33" customFormat="1" x14ac:dyDescent="0.25"/>
    <row r="143" s="33" customFormat="1" x14ac:dyDescent="0.25"/>
    <row r="144" s="33" customFormat="1" x14ac:dyDescent="0.25"/>
    <row r="145" s="33" customFormat="1" x14ac:dyDescent="0.25"/>
    <row r="146" s="33" customFormat="1" x14ac:dyDescent="0.25"/>
    <row r="147" s="33" customFormat="1" x14ac:dyDescent="0.25"/>
    <row r="148" s="33" customFormat="1" x14ac:dyDescent="0.25"/>
    <row r="149" s="33" customFormat="1" x14ac:dyDescent="0.25"/>
    <row r="150" s="33" customFormat="1" x14ac:dyDescent="0.25"/>
    <row r="151" s="33" customFormat="1" x14ac:dyDescent="0.25"/>
    <row r="152" s="33" customFormat="1" x14ac:dyDescent="0.25"/>
    <row r="153" s="33" customFormat="1" x14ac:dyDescent="0.25"/>
    <row r="154" s="33" customFormat="1" x14ac:dyDescent="0.25"/>
    <row r="155" s="33" customFormat="1" x14ac:dyDescent="0.25"/>
    <row r="156" s="33" customFormat="1" x14ac:dyDescent="0.25"/>
    <row r="157" s="33" customFormat="1" x14ac:dyDescent="0.25"/>
    <row r="158" s="33" customFormat="1" x14ac:dyDescent="0.25"/>
    <row r="159" s="33" customFormat="1" x14ac:dyDescent="0.25"/>
    <row r="160" s="33" customFormat="1" x14ac:dyDescent="0.25"/>
    <row r="161" s="33" customFormat="1" x14ac:dyDescent="0.25"/>
    <row r="162" s="33" customFormat="1" x14ac:dyDescent="0.25"/>
    <row r="163" s="33" customFormat="1" x14ac:dyDescent="0.25"/>
    <row r="164" s="33" customFormat="1" x14ac:dyDescent="0.25"/>
    <row r="165" s="33" customFormat="1" x14ac:dyDescent="0.25"/>
    <row r="166" s="33" customFormat="1" x14ac:dyDescent="0.25"/>
    <row r="167" s="33" customFormat="1" x14ac:dyDescent="0.25"/>
    <row r="168" s="33" customFormat="1" x14ac:dyDescent="0.25"/>
    <row r="169" s="33" customFormat="1" x14ac:dyDescent="0.25"/>
    <row r="170" s="33" customFormat="1" x14ac:dyDescent="0.25"/>
    <row r="171" s="33" customFormat="1" x14ac:dyDescent="0.25"/>
    <row r="172" s="33" customFormat="1" x14ac:dyDescent="0.25"/>
    <row r="173" s="33" customFormat="1" x14ac:dyDescent="0.25"/>
    <row r="174" s="33" customFormat="1" x14ac:dyDescent="0.25"/>
    <row r="175" s="33" customFormat="1" x14ac:dyDescent="0.25"/>
    <row r="176" s="33" customFormat="1" x14ac:dyDescent="0.25"/>
    <row r="177" s="33" customFormat="1" x14ac:dyDescent="0.25"/>
    <row r="178" s="33" customFormat="1" x14ac:dyDescent="0.25"/>
    <row r="179" s="33" customFormat="1" x14ac:dyDescent="0.25"/>
    <row r="180" s="33" customFormat="1" x14ac:dyDescent="0.25"/>
    <row r="181" s="33" customFormat="1" x14ac:dyDescent="0.25"/>
    <row r="182" s="33" customFormat="1" x14ac:dyDescent="0.25"/>
    <row r="183" s="33" customFormat="1" x14ac:dyDescent="0.25"/>
    <row r="184" s="33" customFormat="1" x14ac:dyDescent="0.25"/>
    <row r="185" s="33" customFormat="1" x14ac:dyDescent="0.25"/>
    <row r="186" s="33" customFormat="1" x14ac:dyDescent="0.25"/>
    <row r="187" s="33" customFormat="1" x14ac:dyDescent="0.25"/>
    <row r="188" s="33" customFormat="1" x14ac:dyDescent="0.25"/>
    <row r="189" s="33" customFormat="1" x14ac:dyDescent="0.25"/>
    <row r="190" s="33" customFormat="1" x14ac:dyDescent="0.25"/>
    <row r="191" s="33" customFormat="1" x14ac:dyDescent="0.25"/>
    <row r="192" s="33" customFormat="1" x14ac:dyDescent="0.25"/>
    <row r="193" s="33" customFormat="1" x14ac:dyDescent="0.25"/>
    <row r="194" s="33" customFormat="1" x14ac:dyDescent="0.25"/>
    <row r="195" s="33" customFormat="1" x14ac:dyDescent="0.25"/>
    <row r="196" s="33" customFormat="1" x14ac:dyDescent="0.25"/>
    <row r="197" s="33" customFormat="1" x14ac:dyDescent="0.25"/>
    <row r="198" s="33" customFormat="1" x14ac:dyDescent="0.25"/>
    <row r="199" s="33" customFormat="1" x14ac:dyDescent="0.25"/>
    <row r="200" s="33" customFormat="1" x14ac:dyDescent="0.25"/>
    <row r="201" s="33" customFormat="1" x14ac:dyDescent="0.25"/>
    <row r="202" s="33" customFormat="1" x14ac:dyDescent="0.25"/>
    <row r="203" s="33" customFormat="1" x14ac:dyDescent="0.25"/>
    <row r="204" s="33" customFormat="1" x14ac:dyDescent="0.25"/>
    <row r="205" s="33" customFormat="1" x14ac:dyDescent="0.25"/>
    <row r="206" s="33" customFormat="1" x14ac:dyDescent="0.25"/>
    <row r="207" s="33" customFormat="1" x14ac:dyDescent="0.25"/>
    <row r="208" s="33" customFormat="1" x14ac:dyDescent="0.25"/>
    <row r="209" s="33" customFormat="1" x14ac:dyDescent="0.25"/>
    <row r="210" s="33" customFormat="1" x14ac:dyDescent="0.25"/>
    <row r="211" s="33" customFormat="1" x14ac:dyDescent="0.25"/>
    <row r="212" s="33" customFormat="1" x14ac:dyDescent="0.25"/>
    <row r="213" s="33" customFormat="1" x14ac:dyDescent="0.25"/>
    <row r="214" s="33" customFormat="1" x14ac:dyDescent="0.25"/>
    <row r="215" s="33" customFormat="1" x14ac:dyDescent="0.25"/>
    <row r="216" s="33" customFormat="1" x14ac:dyDescent="0.25"/>
    <row r="217" s="33" customFormat="1" x14ac:dyDescent="0.25"/>
    <row r="218" s="33" customFormat="1" x14ac:dyDescent="0.25"/>
    <row r="219" s="33" customFormat="1" x14ac:dyDescent="0.25"/>
    <row r="220" s="33" customFormat="1" x14ac:dyDescent="0.25"/>
    <row r="221" s="33" customFormat="1" x14ac:dyDescent="0.25"/>
    <row r="222" s="33" customFormat="1" x14ac:dyDescent="0.25"/>
    <row r="223" s="33" customFormat="1" x14ac:dyDescent="0.25"/>
    <row r="224" s="33" customFormat="1" x14ac:dyDescent="0.25"/>
    <row r="225" s="33" customFormat="1" x14ac:dyDescent="0.25"/>
    <row r="226" s="33" customFormat="1" x14ac:dyDescent="0.25"/>
    <row r="227" s="33" customFormat="1" x14ac:dyDescent="0.25"/>
    <row r="228" s="33" customFormat="1" x14ac:dyDescent="0.25"/>
    <row r="229" s="33" customFormat="1" x14ac:dyDescent="0.25"/>
    <row r="230" s="33" customFormat="1" x14ac:dyDescent="0.25"/>
    <row r="231" s="33" customFormat="1" x14ac:dyDescent="0.25"/>
    <row r="232" s="33" customFormat="1" x14ac:dyDescent="0.25"/>
    <row r="233" s="33" customFormat="1" x14ac:dyDescent="0.25"/>
    <row r="234" s="33" customFormat="1" x14ac:dyDescent="0.25"/>
    <row r="235" s="33" customFormat="1" x14ac:dyDescent="0.25"/>
    <row r="236" s="33" customFormat="1" x14ac:dyDescent="0.25"/>
    <row r="237" s="33" customFormat="1" x14ac:dyDescent="0.25"/>
    <row r="238" s="33" customFormat="1" x14ac:dyDescent="0.25"/>
    <row r="239" s="33" customFormat="1" x14ac:dyDescent="0.25"/>
    <row r="240" s="33" customFormat="1" x14ac:dyDescent="0.25"/>
    <row r="241" s="33" customFormat="1" x14ac:dyDescent="0.25"/>
    <row r="242" s="33" customFormat="1" x14ac:dyDescent="0.25"/>
    <row r="243" s="33" customFormat="1" x14ac:dyDescent="0.25"/>
    <row r="244" s="33" customFormat="1" x14ac:dyDescent="0.25"/>
    <row r="245" s="33" customFormat="1" x14ac:dyDescent="0.25"/>
    <row r="246" s="33" customFormat="1" x14ac:dyDescent="0.25"/>
    <row r="247" s="33" customFormat="1" x14ac:dyDescent="0.25"/>
    <row r="248" s="33" customFormat="1" x14ac:dyDescent="0.25"/>
    <row r="249" s="33" customFormat="1" x14ac:dyDescent="0.25"/>
    <row r="250" s="33" customFormat="1" x14ac:dyDescent="0.25"/>
    <row r="251" s="33" customFormat="1" x14ac:dyDescent="0.25"/>
    <row r="252" s="33" customFormat="1" x14ac:dyDescent="0.25"/>
    <row r="253" s="33" customFormat="1" x14ac:dyDescent="0.25"/>
    <row r="254" s="33" customFormat="1" x14ac:dyDescent="0.25"/>
    <row r="255" s="33" customFormat="1" x14ac:dyDescent="0.25"/>
    <row r="256" s="33" customFormat="1" x14ac:dyDescent="0.25"/>
    <row r="257" s="33" customFormat="1" x14ac:dyDescent="0.25"/>
    <row r="258" s="33" customFormat="1" x14ac:dyDescent="0.25"/>
    <row r="259" s="33" customFormat="1" x14ac:dyDescent="0.25"/>
    <row r="260" s="33" customFormat="1" x14ac:dyDescent="0.25"/>
    <row r="261" s="33" customFormat="1" x14ac:dyDescent="0.25"/>
    <row r="262" s="33" customFormat="1" x14ac:dyDescent="0.25"/>
    <row r="263" s="33" customFormat="1" x14ac:dyDescent="0.25"/>
    <row r="264" s="33" customFormat="1" x14ac:dyDescent="0.25"/>
    <row r="265" s="33" customFormat="1" x14ac:dyDescent="0.25"/>
  </sheetData>
  <mergeCells count="5">
    <mergeCell ref="C2:D2"/>
    <mergeCell ref="G2:H2"/>
    <mergeCell ref="C1:H1"/>
    <mergeCell ref="C5:D5"/>
    <mergeCell ref="G5:H5"/>
  </mergeCells>
  <dataValidations count="2">
    <dataValidation type="list" allowBlank="1" showInputMessage="1" showErrorMessage="1" sqref="F4 B4 C5" xr:uid="{00000000-0002-0000-0000-000000000000}">
      <formula1>Cartype</formula1>
    </dataValidation>
    <dataValidation type="list" allowBlank="1" showInputMessage="1" showErrorMessage="1" sqref="G4 C4 E5" xr:uid="{00000000-0002-0000-0000-000001000000}">
      <formula1>INDIRECT(B4)</formula1>
    </dataValidation>
  </dataValidations>
  <pageMargins left="0.7" right="0.7" top="0.75" bottom="0.75" header="0.3" footer="0.3"/>
  <pageSetup paperSize="9" orientation="portrait" verticalDpi="0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22"/>
  <sheetViews>
    <sheetView workbookViewId="0">
      <selection activeCell="C22" sqref="C22"/>
    </sheetView>
  </sheetViews>
  <sheetFormatPr defaultRowHeight="15" x14ac:dyDescent="0.25"/>
  <cols>
    <col min="2" max="2" width="24" customWidth="1"/>
    <col min="3" max="3" width="29.42578125" customWidth="1"/>
    <col min="4" max="4" width="24.28515625" customWidth="1"/>
    <col min="5" max="5" width="16.85546875" customWidth="1"/>
    <col min="9" max="9" width="21" customWidth="1"/>
    <col min="10" max="10" width="29" customWidth="1"/>
    <col min="11" max="11" width="22.28515625" customWidth="1"/>
  </cols>
  <sheetData>
    <row r="3" spans="2:11" ht="45" x14ac:dyDescent="0.25">
      <c r="B3" s="14" t="s">
        <v>17</v>
      </c>
      <c r="C3" s="11" t="s">
        <v>12</v>
      </c>
      <c r="D3" s="8" t="s">
        <v>13</v>
      </c>
      <c r="E3" s="9" t="s">
        <v>15</v>
      </c>
      <c r="J3" s="11" t="s">
        <v>12</v>
      </c>
      <c r="K3" s="14" t="s">
        <v>32</v>
      </c>
    </row>
    <row r="4" spans="2:11" x14ac:dyDescent="0.25">
      <c r="B4" s="12">
        <v>151</v>
      </c>
      <c r="C4" s="2" t="s">
        <v>16</v>
      </c>
      <c r="D4" s="2" t="s">
        <v>0</v>
      </c>
      <c r="E4" s="3">
        <v>8.6</v>
      </c>
      <c r="J4" s="2" t="s">
        <v>16</v>
      </c>
      <c r="K4" s="12">
        <f>Data!$B4/1000*100</f>
        <v>15.1</v>
      </c>
    </row>
    <row r="5" spans="2:11" x14ac:dyDescent="0.25">
      <c r="B5" s="12">
        <v>153</v>
      </c>
      <c r="C5" s="1" t="s">
        <v>18</v>
      </c>
      <c r="D5" s="2" t="s">
        <v>1</v>
      </c>
      <c r="E5" s="3">
        <v>8.6</v>
      </c>
      <c r="J5" s="1" t="s">
        <v>18</v>
      </c>
      <c r="K5" s="12">
        <f>Data!$B5/1000*100</f>
        <v>15.299999999999999</v>
      </c>
    </row>
    <row r="6" spans="2:11" x14ac:dyDescent="0.25">
      <c r="B6" s="12">
        <v>156</v>
      </c>
      <c r="C6" s="1" t="s">
        <v>19</v>
      </c>
      <c r="D6" s="2" t="s">
        <v>2</v>
      </c>
      <c r="E6" s="3">
        <v>8.1999999999999993</v>
      </c>
      <c r="J6" s="1" t="s">
        <v>19</v>
      </c>
      <c r="K6" s="12">
        <f>Data!$B6/1000*100</f>
        <v>15.6</v>
      </c>
    </row>
    <row r="7" spans="2:11" x14ac:dyDescent="0.25">
      <c r="B7" s="12">
        <v>162</v>
      </c>
      <c r="C7" s="1" t="s">
        <v>20</v>
      </c>
      <c r="D7" s="2" t="s">
        <v>3</v>
      </c>
      <c r="E7" s="3">
        <v>9.3000000000000007</v>
      </c>
      <c r="J7" s="1" t="s">
        <v>20</v>
      </c>
      <c r="K7" s="12">
        <f>Data!$B7/1000*100</f>
        <v>16.2</v>
      </c>
    </row>
    <row r="8" spans="2:11" x14ac:dyDescent="0.25">
      <c r="B8" s="12">
        <v>161</v>
      </c>
      <c r="C8" s="1" t="s">
        <v>21</v>
      </c>
      <c r="D8" s="2" t="s">
        <v>4</v>
      </c>
      <c r="E8" s="4">
        <v>9</v>
      </c>
      <c r="J8" s="1" t="s">
        <v>21</v>
      </c>
      <c r="K8" s="12">
        <f>Data!$B8/1000*100</f>
        <v>16.100000000000001</v>
      </c>
    </row>
    <row r="9" spans="2:11" x14ac:dyDescent="0.25">
      <c r="B9" s="12">
        <v>162</v>
      </c>
      <c r="C9" s="1" t="s">
        <v>22</v>
      </c>
      <c r="D9" s="2" t="s">
        <v>5</v>
      </c>
      <c r="E9" s="3">
        <v>9.5</v>
      </c>
      <c r="J9" s="1" t="s">
        <v>22</v>
      </c>
      <c r="K9" s="12">
        <f>Data!$B9/1000*100</f>
        <v>16.2</v>
      </c>
    </row>
    <row r="10" spans="2:11" x14ac:dyDescent="0.25">
      <c r="B10" s="12">
        <v>162</v>
      </c>
      <c r="C10" s="1" t="s">
        <v>23</v>
      </c>
      <c r="D10" s="2" t="s">
        <v>6</v>
      </c>
      <c r="E10" s="3">
        <v>8.5</v>
      </c>
      <c r="J10" s="1" t="s">
        <v>23</v>
      </c>
      <c r="K10" s="12">
        <f>Data!$B10/1000*100</f>
        <v>16.2</v>
      </c>
    </row>
    <row r="11" spans="2:11" x14ac:dyDescent="0.25">
      <c r="B11" s="12">
        <v>166</v>
      </c>
      <c r="C11" s="1" t="s">
        <v>24</v>
      </c>
      <c r="D11" s="2" t="s">
        <v>7</v>
      </c>
      <c r="E11" s="3">
        <v>10.7</v>
      </c>
      <c r="J11" s="1" t="s">
        <v>24</v>
      </c>
      <c r="K11" s="12">
        <f>Data!$B11/1000*100</f>
        <v>16.600000000000001</v>
      </c>
    </row>
    <row r="12" spans="2:11" x14ac:dyDescent="0.25">
      <c r="B12" s="12">
        <v>166</v>
      </c>
      <c r="C12" s="1" t="s">
        <v>25</v>
      </c>
      <c r="D12" s="2" t="s">
        <v>8</v>
      </c>
      <c r="E12" s="3">
        <v>10.1</v>
      </c>
      <c r="J12" s="1" t="s">
        <v>25</v>
      </c>
      <c r="K12" s="12">
        <f>Data!$B12/1000*100</f>
        <v>16.600000000000001</v>
      </c>
    </row>
    <row r="13" spans="2:11" x14ac:dyDescent="0.25">
      <c r="B13" s="12">
        <v>168</v>
      </c>
      <c r="C13" s="1" t="s">
        <v>26</v>
      </c>
      <c r="D13" s="2" t="s">
        <v>9</v>
      </c>
      <c r="E13" s="3">
        <v>13.6</v>
      </c>
      <c r="J13" s="1" t="s">
        <v>26</v>
      </c>
      <c r="K13" s="12">
        <f>Data!$B13/1000*100</f>
        <v>16.8</v>
      </c>
    </row>
    <row r="14" spans="2:11" x14ac:dyDescent="0.25">
      <c r="B14" s="12">
        <v>173</v>
      </c>
      <c r="C14" s="1" t="s">
        <v>27</v>
      </c>
      <c r="D14" s="2" t="s">
        <v>10</v>
      </c>
      <c r="E14" s="3">
        <v>11.8</v>
      </c>
      <c r="J14" s="1" t="s">
        <v>27</v>
      </c>
      <c r="K14" s="12">
        <f>Data!$B14/1000*100</f>
        <v>17.299999999999997</v>
      </c>
    </row>
    <row r="15" spans="2:11" x14ac:dyDescent="0.25">
      <c r="B15" s="12">
        <v>176</v>
      </c>
      <c r="C15" s="1" t="s">
        <v>28</v>
      </c>
      <c r="D15" s="2" t="s">
        <v>11</v>
      </c>
      <c r="E15" s="3">
        <v>18.3</v>
      </c>
      <c r="J15" s="1" t="s">
        <v>28</v>
      </c>
      <c r="K15" s="12">
        <f>Data!$B15/1000*100</f>
        <v>17.599999999999998</v>
      </c>
    </row>
    <row r="16" spans="2:11" x14ac:dyDescent="0.25">
      <c r="B16" s="12">
        <v>190</v>
      </c>
      <c r="C16" s="1" t="s">
        <v>29</v>
      </c>
      <c r="D16" s="5" t="s">
        <v>14</v>
      </c>
      <c r="E16" s="6">
        <v>9</v>
      </c>
      <c r="J16" s="1" t="s">
        <v>29</v>
      </c>
      <c r="K16" s="12">
        <f>Data!$B16/1000*100</f>
        <v>19</v>
      </c>
    </row>
    <row r="17" spans="2:11" x14ac:dyDescent="0.25">
      <c r="B17" s="13">
        <v>201</v>
      </c>
      <c r="C17" s="7" t="s">
        <v>47</v>
      </c>
      <c r="J17" s="7" t="s">
        <v>47</v>
      </c>
      <c r="K17" s="12">
        <f>Data!$B17/1000*100</f>
        <v>20.100000000000001</v>
      </c>
    </row>
    <row r="18" spans="2:11" x14ac:dyDescent="0.25">
      <c r="B18" s="10"/>
    </row>
    <row r="21" spans="2:11" x14ac:dyDescent="0.25">
      <c r="I21" t="s">
        <v>3</v>
      </c>
      <c r="J21">
        <f>VLOOKUP(I21,Data!$D$4:$E$16,2,FALSE)</f>
        <v>9.3000000000000007</v>
      </c>
    </row>
    <row r="22" spans="2:11" x14ac:dyDescent="0.25">
      <c r="I22" t="s">
        <v>27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Emissiya kalkulyatori</vt:lpstr>
      <vt:lpstr>Data</vt:lpstr>
      <vt:lpstr>Cartype</vt:lpstr>
      <vt:lpstr>Electrocar</vt:lpstr>
      <vt:lpstr>Petrolcar</vt:lpstr>
      <vt:lpstr>tblelectro5</vt:lpstr>
      <vt:lpstr>tblelectrocar3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Abdusattor Abdumuminov</dc:creator>
  <cp:lastModifiedBy>Abdusattor Abdumuminov</cp:lastModifiedBy>
  <dcterms:created xsi:type="dcterms:W3CDTF">2022-02-02T12:51:02Z</dcterms:created>
  <dcterms:modified xsi:type="dcterms:W3CDTF">2022-02-08T07:03:25Z</dcterms:modified>
</cp:coreProperties>
</file>